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SS\Materials\Pantry Software\2016\"/>
    </mc:Choice>
  </mc:AlternateContent>
  <bookViews>
    <workbookView xWindow="0" yWindow="60" windowWidth="24240" windowHeight="14430"/>
  </bookViews>
  <sheets>
    <sheet name="Template" sheetId="2" r:id="rId1"/>
    <sheet name="User Guide" sheetId="3" r:id="rId2"/>
  </sheets>
  <calcPr calcId="152511"/>
</workbook>
</file>

<file path=xl/calcChain.xml><?xml version="1.0" encoding="utf-8"?>
<calcChain xmlns="http://schemas.openxmlformats.org/spreadsheetml/2006/main">
  <c r="H117" i="2" l="1"/>
  <c r="K15" i="2"/>
  <c r="K14" i="2"/>
  <c r="H116" i="2"/>
  <c r="F126" i="2"/>
  <c r="G147" i="2"/>
  <c r="G148" i="2" s="1"/>
  <c r="K16" i="2" s="1"/>
  <c r="F124" i="2"/>
  <c r="F125" i="2"/>
  <c r="F127" i="2"/>
  <c r="F128" i="2"/>
  <c r="F123" i="2"/>
  <c r="F68" i="2"/>
  <c r="F138" i="2"/>
  <c r="F139" i="2"/>
  <c r="F137" i="2"/>
  <c r="F60" i="2"/>
  <c r="E164" i="2"/>
  <c r="K18" i="2" s="1"/>
  <c r="E156" i="2"/>
  <c r="K17" i="2" s="1"/>
  <c r="F103" i="2"/>
  <c r="F104" i="2"/>
  <c r="F105" i="2"/>
  <c r="F106" i="2"/>
  <c r="F107" i="2"/>
  <c r="F108" i="2"/>
  <c r="F102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7" i="2"/>
  <c r="F66" i="2"/>
  <c r="F65" i="2"/>
  <c r="F64" i="2"/>
  <c r="F63" i="2"/>
  <c r="F62" i="2"/>
  <c r="F61" i="2"/>
  <c r="F52" i="2"/>
  <c r="F51" i="2"/>
  <c r="F50" i="2"/>
  <c r="F39" i="2"/>
  <c r="F40" i="2"/>
  <c r="F41" i="2"/>
  <c r="F42" i="2"/>
  <c r="F38" i="2"/>
  <c r="F37" i="2"/>
  <c r="F36" i="2"/>
  <c r="F34" i="2"/>
  <c r="F35" i="2"/>
  <c r="F33" i="2"/>
  <c r="F20" i="2"/>
  <c r="F25" i="2"/>
  <c r="F24" i="2"/>
  <c r="F23" i="2"/>
  <c r="F22" i="2"/>
  <c r="F21" i="2"/>
  <c r="F11" i="2"/>
  <c r="F10" i="2"/>
  <c r="F9" i="2"/>
  <c r="F8" i="2"/>
  <c r="F129" i="2" l="1"/>
  <c r="K13" i="2" s="1"/>
  <c r="F140" i="2"/>
  <c r="F109" i="2"/>
  <c r="K12" i="2" s="1"/>
  <c r="F94" i="2"/>
  <c r="K11" i="2" s="1"/>
  <c r="F53" i="2"/>
  <c r="K10" i="2" s="1"/>
  <c r="F43" i="2"/>
  <c r="K9" i="2" s="1"/>
  <c r="F26" i="2"/>
  <c r="K8" i="2" s="1"/>
  <c r="F12" i="2"/>
  <c r="K7" i="2" s="1"/>
  <c r="K21" i="2" l="1"/>
</calcChain>
</file>

<file path=xl/sharedStrings.xml><?xml version="1.0" encoding="utf-8"?>
<sst xmlns="http://schemas.openxmlformats.org/spreadsheetml/2006/main" count="302" uniqueCount="149">
  <si>
    <t>Item Number</t>
  </si>
  <si>
    <t>Item Description</t>
  </si>
  <si>
    <t>CY to Date</t>
  </si>
  <si>
    <t>LF to Date</t>
  </si>
  <si>
    <t xml:space="preserve">Item Description </t>
  </si>
  <si>
    <t>Unit</t>
  </si>
  <si>
    <t>QTY to Date</t>
  </si>
  <si>
    <t>Thickness (IN)</t>
  </si>
  <si>
    <t>Concrete Corrugated Median</t>
  </si>
  <si>
    <t>Concrete Median Sloped Nose</t>
  </si>
  <si>
    <t>SF</t>
  </si>
  <si>
    <t>320.01XXX</t>
  </si>
  <si>
    <t>320.03XXX</t>
  </si>
  <si>
    <t>Concrete Base (IN)</t>
  </si>
  <si>
    <t>Concrete Base HES (IN)</t>
  </si>
  <si>
    <t>Concrete Base  HES (IN)</t>
  </si>
  <si>
    <t>SY</t>
  </si>
  <si>
    <t>Sign Support Concrete Masonry</t>
  </si>
  <si>
    <t>CY</t>
  </si>
  <si>
    <t>Landmark reference Monuments</t>
  </si>
  <si>
    <t>EA</t>
  </si>
  <si>
    <t>Diameter (IN)</t>
  </si>
  <si>
    <t>Depth (IN)</t>
  </si>
  <si>
    <t>Base Patching</t>
  </si>
  <si>
    <t xml:space="preserve">Base Patching Concrete </t>
  </si>
  <si>
    <t>LF</t>
  </si>
  <si>
    <t>H(From SDD)(IN)</t>
  </si>
  <si>
    <t>A (From SDD)(IN)</t>
  </si>
  <si>
    <t>B (From SDD) (IN)</t>
  </si>
  <si>
    <t>Concrete Driveway (inch)</t>
  </si>
  <si>
    <t>Concrete Driveway HES (inch)</t>
  </si>
  <si>
    <t>416.0508-0520</t>
  </si>
  <si>
    <t>416.0160-0199</t>
  </si>
  <si>
    <t>416.0260-0299</t>
  </si>
  <si>
    <t>Concrete roundabout Truck Apron (inch)</t>
  </si>
  <si>
    <t>Concrete Surface Drains</t>
  </si>
  <si>
    <t>--</t>
  </si>
  <si>
    <t>Concrete Surface Drains HES</t>
  </si>
  <si>
    <t>Concrete Rumble Strip Intersection</t>
  </si>
  <si>
    <t>Concrete Pavement Repair</t>
  </si>
  <si>
    <t>Concrete Pavement Repair HES</t>
  </si>
  <si>
    <t>Concrete Pavement Replacement</t>
  </si>
  <si>
    <t>Concrete Pavement Replacement HES</t>
  </si>
  <si>
    <t>Concrete Loading Zone</t>
  </si>
  <si>
    <t>Concrete Steps</t>
  </si>
  <si>
    <t>Concrete Safety Islands</t>
  </si>
  <si>
    <t>LS</t>
  </si>
  <si>
    <t>*Calculate per plan specifications</t>
  </si>
  <si>
    <t>Concrete Surface Repair</t>
  </si>
  <si>
    <t>Concrete Masonry Overlay Decks</t>
  </si>
  <si>
    <t>Concrete Masonry Overlay Approaches</t>
  </si>
  <si>
    <t>QTY  to Date</t>
  </si>
  <si>
    <t>CY to date</t>
  </si>
  <si>
    <t>SF Per LF</t>
  </si>
  <si>
    <t>Concrete Curb Type A</t>
  </si>
  <si>
    <t>Concrete Curb Type D</t>
  </si>
  <si>
    <t>Concrete Curb Type G</t>
  </si>
  <si>
    <t>Concrete Curb Type J</t>
  </si>
  <si>
    <t>Concrete Gutter 24-Inch</t>
  </si>
  <si>
    <t>Concrete Curb &amp; Gutter 19-INCH</t>
  </si>
  <si>
    <t>Concrete Curb &amp; Gutter 22-INCH</t>
  </si>
  <si>
    <t>Concrete Curb &amp; Gutter 31-INCH</t>
  </si>
  <si>
    <t>Concrete Curb &amp; Gutter 18-INCH Type A</t>
  </si>
  <si>
    <t>Concrete Curb &amp; Gutter 18-INCH Type D</t>
  </si>
  <si>
    <t>Concrete Curb &amp; Gutter 30-INCH Type A</t>
  </si>
  <si>
    <t>Concrete Curb &amp; Gutter 30-INCH Type D</t>
  </si>
  <si>
    <t>Concrete Curb &amp; Gutter 6-INCH Sloped 30-INCH Type G</t>
  </si>
  <si>
    <t>Concrete Curb &amp; Gutter 6-INCH Sloped 30-INCH Type J</t>
  </si>
  <si>
    <t>Concrete Curb &amp; Gutter 30-INCH Type K</t>
  </si>
  <si>
    <t>Concrete Curb &amp; Gutter 30-INCH Type L</t>
  </si>
  <si>
    <t>Concrete Curb &amp; Gutter 4-INCH Sloped 36-INCH Type A</t>
  </si>
  <si>
    <t>Concrete Curb &amp; Gutter 4-INCH Sloped 36-INCH Type D</t>
  </si>
  <si>
    <t>Concrete Curb &amp; Gutter 6-INCH Sloped 36-INCH Type A</t>
  </si>
  <si>
    <t>Concrete Curb &amp; Gutter 6-INCH Sloped 36-INCH Type D</t>
  </si>
  <si>
    <t>Concrete Curb &amp; Gutter 4-INCH Sloped 30-INCH Type G</t>
  </si>
  <si>
    <t>Concrete Curb &amp; Gutter 4-INCH Sloped 30-INCH Type J</t>
  </si>
  <si>
    <t>Concrete Curb &amp; Gutter 6-INCH Sloped 36-INCH Type R</t>
  </si>
  <si>
    <t>Concrete Curb &amp; Gutter 6-INCH Sloped 36-INCH Type T</t>
  </si>
  <si>
    <t>Concrete Sidewalk 4-INCH</t>
  </si>
  <si>
    <t>Concrete Sidewalk 5-INCH</t>
  </si>
  <si>
    <t>Concrete Sidewalk 6-INCH</t>
  </si>
  <si>
    <t>Concrete Sidewalk 7-INCH</t>
  </si>
  <si>
    <t>320 Concrete Base</t>
  </si>
  <si>
    <t>390 Base Patching</t>
  </si>
  <si>
    <t xml:space="preserve"> SUB TOTAL CY</t>
  </si>
  <si>
    <t>SUB TOTAL CY</t>
  </si>
  <si>
    <t>416 Concrete Pavement - Appurtenant Construction</t>
  </si>
  <si>
    <t>509 Concrete Overlay and Structure</t>
  </si>
  <si>
    <t>* Note: The minimum thickness was used to figure out the SF per LF area, if your project requires it to be thicker recalculate area.</t>
  </si>
  <si>
    <t>*601 Concrete Curb &amp; Gutter</t>
  </si>
  <si>
    <t>603 Concrete Barrier</t>
  </si>
  <si>
    <t>621 Landmark Reference Monuments</t>
  </si>
  <si>
    <t>636 Concrete Sign Supports</t>
  </si>
  <si>
    <t>660 High Mast Lighting</t>
  </si>
  <si>
    <t xml:space="preserve">SUB TOTAL CY </t>
  </si>
  <si>
    <t>601 Concrete Curb &amp; Gutter</t>
  </si>
  <si>
    <t>Section</t>
  </si>
  <si>
    <t>SPV</t>
  </si>
  <si>
    <t>TOTAL CY TO DATE</t>
  </si>
  <si>
    <t>Base Patching Concrete SHES</t>
  </si>
  <si>
    <t>Project ID:</t>
  </si>
  <si>
    <t>1. This spread sheet is a tool only to help project staff track class II ancillary concrete, for QC/QV testing frequencies.</t>
  </si>
  <si>
    <t>3. From pantry software copy and "save as" in your project files.</t>
  </si>
  <si>
    <t>5. Once the file is copied and pasted in the project file, you can manipulate the file anyway you want to fit your needs</t>
  </si>
  <si>
    <t>User Guide</t>
  </si>
  <si>
    <t>2. Review section 716 in spec. prior to use</t>
  </si>
  <si>
    <t>7. Review all SPV's for concrete classification, cells are added in the summary table for such items</t>
  </si>
  <si>
    <t>8. Double check all concrete classification</t>
  </si>
  <si>
    <t>Summary Table</t>
  </si>
  <si>
    <t>4. The intent is that a new sheet will be created for every mix design and placement method using the template</t>
  </si>
  <si>
    <t>6. If cells are added or deleted double check to make sure equations are still correct</t>
  </si>
  <si>
    <t>Mix Number:</t>
  </si>
  <si>
    <t>Placement Type:</t>
  </si>
  <si>
    <t>Base Patching Concrete</t>
  </si>
  <si>
    <t>Concrete Curb Integral Type D</t>
  </si>
  <si>
    <t>Concrete Curb Integral Type J</t>
  </si>
  <si>
    <t>Concrete Curb &amp; Gutter Integral 18-INCH</t>
  </si>
  <si>
    <t>Concrete Curb &amp; Gutter Integral 36-INCH</t>
  </si>
  <si>
    <t xml:space="preserve">Concrete Curb &amp; Gutter Integral 30-INCH Type D </t>
  </si>
  <si>
    <t>Concrete Curb &amp; Gutter Integral 30-INCH Type J</t>
  </si>
  <si>
    <t>Concrete Curb &amp; Gutter Integral 30-INCH Type L</t>
  </si>
  <si>
    <t>Concrete Curb &amp; Gutter Integral 4-INCH Sloped 36-INCH</t>
  </si>
  <si>
    <t>Concrete Curb &amp; Gutter Integral 6-INCH Sloped 36-INCH</t>
  </si>
  <si>
    <t>Concrete Curb Pedestrian</t>
  </si>
  <si>
    <t>602 Concrete Sidewalks, Loading Zones, Safety Islands, and Steps</t>
  </si>
  <si>
    <t>*Note Items 603.1232-603.603.3699 dimensions vary please calculate using specific plan dimensions</t>
  </si>
  <si>
    <t>620 Concrete Corrugated Median and Concrete Median Noses</t>
  </si>
  <si>
    <t>Concrete Median Blunt Nose</t>
  </si>
  <si>
    <t>AncilliarySpreadSheet.xlsx</t>
  </si>
  <si>
    <t>Concrete Barrier Single-Faced 32-INCH</t>
  </si>
  <si>
    <t xml:space="preserve">Concrete Barrier Single-Faced 32-INCH with footing </t>
  </si>
  <si>
    <t>SF per LF</t>
  </si>
  <si>
    <t>*Note for Item 603.0205 the minimum thickness was used to calculate the SF per LF, if your project requires it to be thicker recalculate area.</t>
  </si>
  <si>
    <t>603.1132-603.1156 Concrete Barrier</t>
  </si>
  <si>
    <t>603.0105-603.0405 Concrete Barrier</t>
  </si>
  <si>
    <t>603.0105***</t>
  </si>
  <si>
    <t>***See note 1 in SDD</t>
  </si>
  <si>
    <t>Concrete Barrier Double-Faced 32-INCH with Intergral Footing</t>
  </si>
  <si>
    <t>Concrete Barrier Double-Faced 32-INCH</t>
  </si>
  <si>
    <t>603.0205*</t>
  </si>
  <si>
    <t>603.0205**</t>
  </si>
  <si>
    <t>603.0405**</t>
  </si>
  <si>
    <t>Concrete Barrier Double-Faced 32-INCH in Stepped Median</t>
  </si>
  <si>
    <t>Concrete Barrier Transition Section 32-INCH</t>
  </si>
  <si>
    <t>603.1132-603.1156*</t>
  </si>
  <si>
    <t>Concrete Barrier Type SXX</t>
  </si>
  <si>
    <t>High Mast Foundation (location)</t>
  </si>
  <si>
    <t>660.0100*</t>
  </si>
  <si>
    <t>**Note Items 603.0205(Stepped Median) &amp; 603.0405 dimensions vary please calculate using specific plan dimensions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</si>
</sst>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0.0000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3" tint="0.79998168889431442"/>
      </bottom>
      <diagonal/>
    </border>
    <border>
      <left style="medium">
        <color indexed="64"/>
      </left>
      <right style="thin">
        <color theme="3" tint="0.79998168889431442"/>
      </right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79998168889431442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quotePrefix="1" applyBorder="1"/>
    <xf numFmtId="165" fontId="0" fillId="0" borderId="5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0" fillId="0" borderId="1" xfId="0" applyFill="1" applyBorder="1"/>
    <xf numFmtId="165" fontId="0" fillId="0" borderId="5" xfId="0" applyNumberFormat="1" applyFill="1" applyBorder="1" applyAlignment="1">
      <alignment horizontal="left"/>
    </xf>
    <xf numFmtId="0" fontId="0" fillId="0" borderId="0" xfId="0" applyBorder="1"/>
    <xf numFmtId="165" fontId="0" fillId="0" borderId="7" xfId="0" applyNumberFormat="1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left"/>
    </xf>
    <xf numFmtId="165" fontId="0" fillId="0" borderId="13" xfId="0" applyNumberFormat="1" applyFill="1" applyBorder="1" applyAlignment="1">
      <alignment horizontal="left"/>
    </xf>
    <xf numFmtId="0" fontId="0" fillId="0" borderId="14" xfId="0" applyFill="1" applyBorder="1"/>
    <xf numFmtId="165" fontId="0" fillId="0" borderId="13" xfId="0" applyNumberFormat="1" applyBorder="1" applyAlignment="1">
      <alignment horizontal="left"/>
    </xf>
    <xf numFmtId="0" fontId="0" fillId="0" borderId="12" xfId="0" applyFill="1" applyBorder="1"/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9" xfId="0" applyBorder="1"/>
    <xf numFmtId="164" fontId="0" fillId="0" borderId="5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165" fontId="0" fillId="0" borderId="18" xfId="0" applyNumberFormat="1" applyBorder="1" applyAlignment="1">
      <alignment horizontal="left"/>
    </xf>
    <xf numFmtId="0" fontId="3" fillId="0" borderId="5" xfId="0" applyFont="1" applyBorder="1"/>
    <xf numFmtId="0" fontId="3" fillId="0" borderId="13" xfId="0" applyFont="1" applyBorder="1"/>
    <xf numFmtId="0" fontId="3" fillId="0" borderId="21" xfId="0" applyFont="1" applyBorder="1"/>
    <xf numFmtId="0" fontId="3" fillId="2" borderId="11" xfId="0" applyFont="1" applyFill="1" applyBorder="1"/>
    <xf numFmtId="0" fontId="0" fillId="2" borderId="12" xfId="0" applyFill="1" applyBorder="1"/>
    <xf numFmtId="0" fontId="1" fillId="0" borderId="11" xfId="0" applyFont="1" applyBorder="1"/>
    <xf numFmtId="0" fontId="1" fillId="0" borderId="12" xfId="0" applyFont="1" applyBorder="1"/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4" fillId="0" borderId="0" xfId="0" applyFont="1"/>
    <xf numFmtId="14" fontId="0" fillId="0" borderId="0" xfId="0" applyNumberFormat="1"/>
    <xf numFmtId="166" fontId="0" fillId="3" borderId="1" xfId="0" applyNumberFormat="1" applyFill="1" applyBorder="1"/>
    <xf numFmtId="166" fontId="0" fillId="3" borderId="14" xfId="0" applyNumberFormat="1" applyFill="1" applyBorder="1"/>
    <xf numFmtId="166" fontId="0" fillId="3" borderId="8" xfId="0" applyNumberFormat="1" applyFill="1" applyBorder="1"/>
    <xf numFmtId="0" fontId="0" fillId="0" borderId="22" xfId="0" applyBorder="1"/>
    <xf numFmtId="0" fontId="0" fillId="3" borderId="24" xfId="0" applyFill="1" applyBorder="1"/>
    <xf numFmtId="0" fontId="0" fillId="0" borderId="23" xfId="0" applyBorder="1"/>
    <xf numFmtId="0" fontId="0" fillId="3" borderId="25" xfId="0" applyFill="1" applyBorder="1"/>
    <xf numFmtId="0" fontId="0" fillId="0" borderId="26" xfId="0" applyBorder="1"/>
    <xf numFmtId="0" fontId="0" fillId="3" borderId="26" xfId="0" applyFill="1" applyBorder="1"/>
    <xf numFmtId="0" fontId="0" fillId="0" borderId="27" xfId="0" applyBorder="1"/>
    <xf numFmtId="0" fontId="0" fillId="3" borderId="28" xfId="0" applyFill="1" applyBorder="1"/>
    <xf numFmtId="0" fontId="0" fillId="3" borderId="29" xfId="0" applyFill="1" applyBorder="1"/>
    <xf numFmtId="0" fontId="2" fillId="0" borderId="30" xfId="0" applyFont="1" applyBorder="1"/>
    <xf numFmtId="0" fontId="0" fillId="0" borderId="31" xfId="0" applyBorder="1"/>
    <xf numFmtId="0" fontId="0" fillId="3" borderId="16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9" xfId="0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5" fillId="3" borderId="25" xfId="0" applyFont="1" applyFill="1" applyBorder="1"/>
    <xf numFmtId="0" fontId="0" fillId="3" borderId="35" xfId="0" applyFill="1" applyBorder="1"/>
    <xf numFmtId="0" fontId="5" fillId="3" borderId="28" xfId="0" applyFont="1" applyFill="1" applyBorder="1"/>
    <xf numFmtId="0" fontId="0" fillId="3" borderId="11" xfId="0" applyFill="1" applyBorder="1"/>
    <xf numFmtId="0" fontId="0" fillId="0" borderId="0" xfId="0" applyFill="1"/>
    <xf numFmtId="0" fontId="0" fillId="0" borderId="0" xfId="0" applyFill="1" applyBorder="1"/>
    <xf numFmtId="166" fontId="0" fillId="0" borderId="1" xfId="0" applyNumberFormat="1" applyFill="1" applyBorder="1"/>
    <xf numFmtId="0" fontId="0" fillId="0" borderId="6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1" xfId="0" applyFill="1" applyBorder="1" applyAlignment="1">
      <alignment horizontal="left"/>
    </xf>
    <xf numFmtId="0" fontId="0" fillId="0" borderId="9" xfId="0" applyFill="1" applyBorder="1"/>
    <xf numFmtId="0" fontId="0" fillId="0" borderId="8" xfId="0" applyFill="1" applyBorder="1"/>
    <xf numFmtId="0" fontId="0" fillId="0" borderId="16" xfId="0" applyFill="1" applyBorder="1"/>
    <xf numFmtId="0" fontId="6" fillId="0" borderId="1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3"/>
  <sheetViews>
    <sheetView tabSelected="1" topLeftCell="A58" zoomScaleNormal="100" workbookViewId="0">
      <selection activeCell="E93" sqref="E93"/>
    </sheetView>
  </sheetViews>
  <sheetFormatPr defaultRowHeight="15" x14ac:dyDescent="0.25"/>
  <cols>
    <col min="1" max="1" width="17.28515625" bestFit="1" customWidth="1"/>
    <col min="2" max="2" width="55" customWidth="1"/>
    <col min="3" max="3" width="4.7109375" bestFit="1" customWidth="1"/>
    <col min="4" max="4" width="15.85546875" bestFit="1" customWidth="1"/>
    <col min="5" max="5" width="16.28515625" bestFit="1" customWidth="1"/>
    <col min="6" max="6" width="16.5703125" bestFit="1" customWidth="1"/>
    <col min="7" max="7" width="13.140625" bestFit="1" customWidth="1"/>
    <col min="8" max="8" width="10" bestFit="1" customWidth="1"/>
    <col min="10" max="10" width="77" bestFit="1" customWidth="1"/>
    <col min="11" max="11" width="13.140625" bestFit="1" customWidth="1"/>
  </cols>
  <sheetData>
    <row r="2" spans="1:11" ht="15.75" x14ac:dyDescent="0.25">
      <c r="A2" s="60" t="s">
        <v>100</v>
      </c>
    </row>
    <row r="3" spans="1:11" ht="15.75" x14ac:dyDescent="0.25">
      <c r="A3" s="60" t="s">
        <v>111</v>
      </c>
    </row>
    <row r="4" spans="1:11" ht="15.75" x14ac:dyDescent="0.25">
      <c r="A4" s="60" t="s">
        <v>112</v>
      </c>
    </row>
    <row r="5" spans="1:11" ht="19.5" thickBot="1" x14ac:dyDescent="0.35">
      <c r="J5" s="1" t="s">
        <v>108</v>
      </c>
    </row>
    <row r="6" spans="1:11" ht="19.5" thickBot="1" x14ac:dyDescent="0.35">
      <c r="A6" s="1" t="s">
        <v>82</v>
      </c>
      <c r="J6" s="56" t="s">
        <v>96</v>
      </c>
      <c r="K6" s="57" t="s">
        <v>85</v>
      </c>
    </row>
    <row r="7" spans="1:11" ht="16.5" thickBot="1" x14ac:dyDescent="0.3">
      <c r="A7" s="12" t="s">
        <v>0</v>
      </c>
      <c r="B7" s="27" t="s">
        <v>4</v>
      </c>
      <c r="C7" s="27" t="s">
        <v>5</v>
      </c>
      <c r="D7" s="27" t="s">
        <v>6</v>
      </c>
      <c r="E7" s="27" t="s">
        <v>7</v>
      </c>
      <c r="F7" s="13" t="s">
        <v>2</v>
      </c>
      <c r="J7" s="52" t="s">
        <v>82</v>
      </c>
      <c r="K7" s="26">
        <f>F12</f>
        <v>0</v>
      </c>
    </row>
    <row r="8" spans="1:11" ht="15.75" x14ac:dyDescent="0.25">
      <c r="A8" s="24" t="s">
        <v>11</v>
      </c>
      <c r="B8" s="25" t="s">
        <v>13</v>
      </c>
      <c r="C8" s="25" t="s">
        <v>16</v>
      </c>
      <c r="D8" s="25"/>
      <c r="E8" s="25"/>
      <c r="F8" s="26">
        <f>D8*(E8/36)</f>
        <v>0</v>
      </c>
      <c r="J8" s="51" t="s">
        <v>83</v>
      </c>
      <c r="K8" s="7">
        <f>F26</f>
        <v>0</v>
      </c>
    </row>
    <row r="9" spans="1:11" ht="15.75" x14ac:dyDescent="0.25">
      <c r="A9" s="6" t="s">
        <v>11</v>
      </c>
      <c r="B9" s="2" t="s">
        <v>13</v>
      </c>
      <c r="C9" s="2" t="s">
        <v>16</v>
      </c>
      <c r="D9" s="2"/>
      <c r="E9" s="2"/>
      <c r="F9" s="7">
        <f t="shared" ref="F9:F11" si="0">D9*(E9/36)</f>
        <v>0</v>
      </c>
      <c r="J9" s="51" t="s">
        <v>86</v>
      </c>
      <c r="K9" s="7">
        <f>F43</f>
        <v>0</v>
      </c>
    </row>
    <row r="10" spans="1:11" ht="15.75" x14ac:dyDescent="0.25">
      <c r="A10" s="6" t="s">
        <v>12</v>
      </c>
      <c r="B10" s="2" t="s">
        <v>14</v>
      </c>
      <c r="C10" s="2" t="s">
        <v>16</v>
      </c>
      <c r="D10" s="2"/>
      <c r="E10" s="2"/>
      <c r="F10" s="7">
        <f t="shared" si="0"/>
        <v>0</v>
      </c>
      <c r="J10" s="51" t="s">
        <v>87</v>
      </c>
      <c r="K10" s="7">
        <f>F53</f>
        <v>0</v>
      </c>
    </row>
    <row r="11" spans="1:11" ht="16.5" thickBot="1" x14ac:dyDescent="0.3">
      <c r="A11" s="8" t="s">
        <v>12</v>
      </c>
      <c r="B11" s="9" t="s">
        <v>15</v>
      </c>
      <c r="C11" s="9" t="s">
        <v>16</v>
      </c>
      <c r="D11" s="9"/>
      <c r="E11" s="10"/>
      <c r="F11" s="11">
        <f t="shared" si="0"/>
        <v>0</v>
      </c>
      <c r="J11" s="51" t="s">
        <v>95</v>
      </c>
      <c r="K11" s="7">
        <f>F94</f>
        <v>9.6081481481481479</v>
      </c>
    </row>
    <row r="12" spans="1:11" ht="16.5" thickBot="1" x14ac:dyDescent="0.3">
      <c r="E12" s="12" t="s">
        <v>84</v>
      </c>
      <c r="F12" s="13">
        <f>SUM(F8:F11)</f>
        <v>0</v>
      </c>
      <c r="J12" s="51" t="s">
        <v>124</v>
      </c>
      <c r="K12" s="7">
        <f>F109</f>
        <v>0</v>
      </c>
    </row>
    <row r="13" spans="1:11" ht="15.75" x14ac:dyDescent="0.25">
      <c r="J13" s="51" t="s">
        <v>90</v>
      </c>
      <c r="K13" s="7">
        <f>F129</f>
        <v>0</v>
      </c>
    </row>
    <row r="14" spans="1:11" ht="15.75" x14ac:dyDescent="0.25">
      <c r="J14" s="51" t="s">
        <v>90</v>
      </c>
      <c r="K14" s="7">
        <f>H117</f>
        <v>0</v>
      </c>
    </row>
    <row r="15" spans="1:11" ht="15.75" x14ac:dyDescent="0.25">
      <c r="J15" s="51" t="s">
        <v>126</v>
      </c>
      <c r="K15" s="7">
        <f>H117</f>
        <v>0</v>
      </c>
    </row>
    <row r="16" spans="1:11" ht="15.75" x14ac:dyDescent="0.25">
      <c r="J16" s="51" t="s">
        <v>91</v>
      </c>
      <c r="K16" s="7">
        <f>G148</f>
        <v>0</v>
      </c>
    </row>
    <row r="17" spans="1:11" ht="15.75" x14ac:dyDescent="0.25">
      <c r="J17" s="51" t="s">
        <v>92</v>
      </c>
      <c r="K17" s="7">
        <f>E156</f>
        <v>0</v>
      </c>
    </row>
    <row r="18" spans="1:11" ht="19.5" thickBot="1" x14ac:dyDescent="0.35">
      <c r="A18" s="1" t="s">
        <v>83</v>
      </c>
      <c r="J18" s="51" t="s">
        <v>93</v>
      </c>
      <c r="K18" s="7">
        <f>E164</f>
        <v>0</v>
      </c>
    </row>
    <row r="19" spans="1:11" ht="16.5" thickBot="1" x14ac:dyDescent="0.3">
      <c r="A19" s="12" t="s">
        <v>0</v>
      </c>
      <c r="B19" s="27" t="s">
        <v>4</v>
      </c>
      <c r="C19" s="27" t="s">
        <v>5</v>
      </c>
      <c r="D19" s="27" t="s">
        <v>6</v>
      </c>
      <c r="E19" s="27" t="s">
        <v>7</v>
      </c>
      <c r="F19" s="13" t="s">
        <v>2</v>
      </c>
      <c r="J19" s="51" t="s">
        <v>97</v>
      </c>
      <c r="K19" s="7"/>
    </row>
    <row r="20" spans="1:11" ht="16.5" thickBot="1" x14ac:dyDescent="0.3">
      <c r="A20" s="28">
        <v>390.01029999999997</v>
      </c>
      <c r="B20" s="25" t="s">
        <v>23</v>
      </c>
      <c r="C20" s="25" t="s">
        <v>16</v>
      </c>
      <c r="D20" s="25"/>
      <c r="E20" s="25"/>
      <c r="F20" s="26">
        <f>D20*(E20/36)</f>
        <v>0</v>
      </c>
      <c r="J20" s="53" t="s">
        <v>97</v>
      </c>
      <c r="K20" s="11"/>
    </row>
    <row r="21" spans="1:11" ht="16.5" thickBot="1" x14ac:dyDescent="0.3">
      <c r="A21" s="15">
        <v>390.01029999999997</v>
      </c>
      <c r="B21" s="2" t="s">
        <v>23</v>
      </c>
      <c r="C21" s="2" t="s">
        <v>16</v>
      </c>
      <c r="D21" s="2"/>
      <c r="E21" s="2"/>
      <c r="F21" s="7">
        <f t="shared" ref="F21:F25" si="1">D21*(E21/36)</f>
        <v>0</v>
      </c>
      <c r="J21" s="54" t="s">
        <v>98</v>
      </c>
      <c r="K21" s="55">
        <f>SUM(K7:K20)</f>
        <v>9.6081481481481479</v>
      </c>
    </row>
    <row r="22" spans="1:11" x14ac:dyDescent="0.25">
      <c r="A22" s="15">
        <v>390.03030000000001</v>
      </c>
      <c r="B22" s="2" t="s">
        <v>113</v>
      </c>
      <c r="C22" s="2" t="s">
        <v>16</v>
      </c>
      <c r="D22" s="2"/>
      <c r="E22" s="2"/>
      <c r="F22" s="7">
        <f t="shared" si="1"/>
        <v>0</v>
      </c>
    </row>
    <row r="23" spans="1:11" x14ac:dyDescent="0.25">
      <c r="A23" s="15">
        <v>390.03030000000001</v>
      </c>
      <c r="B23" s="2" t="s">
        <v>24</v>
      </c>
      <c r="C23" s="2" t="s">
        <v>16</v>
      </c>
      <c r="D23" s="2"/>
      <c r="E23" s="2"/>
      <c r="F23" s="7">
        <f t="shared" si="1"/>
        <v>0</v>
      </c>
    </row>
    <row r="24" spans="1:11" x14ac:dyDescent="0.25">
      <c r="A24" s="15">
        <v>390.0403</v>
      </c>
      <c r="B24" s="2" t="s">
        <v>99</v>
      </c>
      <c r="C24" s="2" t="s">
        <v>16</v>
      </c>
      <c r="D24" s="2"/>
      <c r="E24" s="2"/>
      <c r="F24" s="7">
        <f t="shared" si="1"/>
        <v>0</v>
      </c>
    </row>
    <row r="25" spans="1:11" ht="15.75" thickBot="1" x14ac:dyDescent="0.3">
      <c r="A25" s="16">
        <v>390.0403</v>
      </c>
      <c r="B25" s="9" t="s">
        <v>99</v>
      </c>
      <c r="C25" s="9" t="s">
        <v>16</v>
      </c>
      <c r="D25" s="9"/>
      <c r="E25" s="10"/>
      <c r="F25" s="11">
        <f t="shared" si="1"/>
        <v>0</v>
      </c>
    </row>
    <row r="26" spans="1:11" ht="15.75" thickBot="1" x14ac:dyDescent="0.3">
      <c r="E26" s="12" t="s">
        <v>85</v>
      </c>
      <c r="F26" s="13">
        <f>SUM(F20:F25)</f>
        <v>0</v>
      </c>
    </row>
    <row r="31" spans="1:11" ht="19.5" thickBot="1" x14ac:dyDescent="0.35">
      <c r="A31" s="1" t="s">
        <v>86</v>
      </c>
      <c r="B31" s="1"/>
    </row>
    <row r="32" spans="1:11" ht="15.75" thickBot="1" x14ac:dyDescent="0.3">
      <c r="A32" s="12" t="s">
        <v>0</v>
      </c>
      <c r="B32" s="27" t="s">
        <v>4</v>
      </c>
      <c r="C32" s="27" t="s">
        <v>5</v>
      </c>
      <c r="D32" s="27" t="s">
        <v>6</v>
      </c>
      <c r="E32" s="27" t="s">
        <v>7</v>
      </c>
      <c r="F32" s="13" t="s">
        <v>2</v>
      </c>
    </row>
    <row r="33" spans="1:6" x14ac:dyDescent="0.25">
      <c r="A33" s="28" t="s">
        <v>32</v>
      </c>
      <c r="B33" s="25" t="s">
        <v>29</v>
      </c>
      <c r="C33" s="25" t="s">
        <v>16</v>
      </c>
      <c r="D33" s="25"/>
      <c r="E33" s="25"/>
      <c r="F33" s="26">
        <f>D33*(E33/36)</f>
        <v>0</v>
      </c>
    </row>
    <row r="34" spans="1:6" x14ac:dyDescent="0.25">
      <c r="A34" s="15" t="s">
        <v>33</v>
      </c>
      <c r="B34" s="2" t="s">
        <v>30</v>
      </c>
      <c r="C34" s="2" t="s">
        <v>16</v>
      </c>
      <c r="D34" s="2"/>
      <c r="E34" s="2"/>
      <c r="F34" s="7">
        <f t="shared" ref="F34:F35" si="2">D34*(E34/36)</f>
        <v>0</v>
      </c>
    </row>
    <row r="35" spans="1:6" x14ac:dyDescent="0.25">
      <c r="A35" s="15" t="s">
        <v>31</v>
      </c>
      <c r="B35" s="2" t="s">
        <v>34</v>
      </c>
      <c r="C35" s="2" t="s">
        <v>16</v>
      </c>
      <c r="D35" s="2"/>
      <c r="E35" s="2"/>
      <c r="F35" s="7">
        <f t="shared" si="2"/>
        <v>0</v>
      </c>
    </row>
    <row r="36" spans="1:6" x14ac:dyDescent="0.25">
      <c r="A36" s="18">
        <v>416.101</v>
      </c>
      <c r="B36" s="2" t="s">
        <v>35</v>
      </c>
      <c r="C36" s="2" t="s">
        <v>18</v>
      </c>
      <c r="D36" s="17"/>
      <c r="E36" s="58" t="s">
        <v>36</v>
      </c>
      <c r="F36" s="7">
        <f>D36</f>
        <v>0</v>
      </c>
    </row>
    <row r="37" spans="1:6" x14ac:dyDescent="0.25">
      <c r="A37" s="18">
        <v>416.10149999999999</v>
      </c>
      <c r="B37" s="2" t="s">
        <v>37</v>
      </c>
      <c r="C37" s="2" t="s">
        <v>18</v>
      </c>
      <c r="D37" s="17"/>
      <c r="E37" s="58" t="s">
        <v>36</v>
      </c>
      <c r="F37" s="7">
        <f>D37</f>
        <v>0</v>
      </c>
    </row>
    <row r="38" spans="1:6" x14ac:dyDescent="0.25">
      <c r="A38" s="18">
        <v>416.11799999999999</v>
      </c>
      <c r="B38" s="2" t="s">
        <v>38</v>
      </c>
      <c r="C38" s="2" t="s">
        <v>16</v>
      </c>
      <c r="D38" s="2"/>
      <c r="E38" s="2"/>
      <c r="F38" s="7">
        <f>D38*(E38/36)</f>
        <v>0</v>
      </c>
    </row>
    <row r="39" spans="1:6" x14ac:dyDescent="0.25">
      <c r="A39" s="18">
        <v>416.17099999999999</v>
      </c>
      <c r="B39" s="2" t="s">
        <v>39</v>
      </c>
      <c r="C39" s="2" t="s">
        <v>16</v>
      </c>
      <c r="D39" s="2"/>
      <c r="E39" s="2"/>
      <c r="F39" s="7">
        <f t="shared" ref="F39:F42" si="3">D39*(E39/36)</f>
        <v>0</v>
      </c>
    </row>
    <row r="40" spans="1:6" x14ac:dyDescent="0.25">
      <c r="A40" s="18">
        <v>416.17149999999998</v>
      </c>
      <c r="B40" s="2" t="s">
        <v>40</v>
      </c>
      <c r="C40" s="2" t="s">
        <v>16</v>
      </c>
      <c r="D40" s="2"/>
      <c r="E40" s="2"/>
      <c r="F40" s="7">
        <f t="shared" si="3"/>
        <v>0</v>
      </c>
    </row>
    <row r="41" spans="1:6" x14ac:dyDescent="0.25">
      <c r="A41" s="18">
        <v>416.17200000000003</v>
      </c>
      <c r="B41" s="2" t="s">
        <v>41</v>
      </c>
      <c r="C41" s="2" t="s">
        <v>16</v>
      </c>
      <c r="D41" s="2"/>
      <c r="E41" s="2"/>
      <c r="F41" s="7">
        <f t="shared" si="3"/>
        <v>0</v>
      </c>
    </row>
    <row r="42" spans="1:6" ht="15.75" thickBot="1" x14ac:dyDescent="0.3">
      <c r="A42" s="19">
        <v>416.17250000000001</v>
      </c>
      <c r="B42" s="9" t="s">
        <v>42</v>
      </c>
      <c r="C42" s="9" t="s">
        <v>16</v>
      </c>
      <c r="D42" s="9"/>
      <c r="E42" s="10"/>
      <c r="F42" s="11">
        <f t="shared" si="3"/>
        <v>0</v>
      </c>
    </row>
    <row r="43" spans="1:6" ht="15.75" thickBot="1" x14ac:dyDescent="0.3">
      <c r="E43" s="12" t="s">
        <v>85</v>
      </c>
      <c r="F43" s="13">
        <f>SUM(F33:F42)</f>
        <v>0</v>
      </c>
    </row>
    <row r="48" spans="1:6" ht="19.5" thickBot="1" x14ac:dyDescent="0.35">
      <c r="A48" s="1" t="s">
        <v>87</v>
      </c>
    </row>
    <row r="49" spans="1:10" ht="15.75" thickBot="1" x14ac:dyDescent="0.3">
      <c r="A49" s="12" t="s">
        <v>0</v>
      </c>
      <c r="B49" s="27" t="s">
        <v>4</v>
      </c>
      <c r="C49" s="27" t="s">
        <v>5</v>
      </c>
      <c r="D49" s="27" t="s">
        <v>51</v>
      </c>
      <c r="E49" s="27" t="s">
        <v>7</v>
      </c>
      <c r="F49" s="13" t="s">
        <v>2</v>
      </c>
    </row>
    <row r="50" spans="1:10" x14ac:dyDescent="0.25">
      <c r="A50" s="29">
        <v>509.15</v>
      </c>
      <c r="B50" s="30" t="s">
        <v>48</v>
      </c>
      <c r="C50" s="25" t="s">
        <v>10</v>
      </c>
      <c r="D50" s="25"/>
      <c r="E50" s="25"/>
      <c r="F50" s="26">
        <f>(D50/9)*(E50/36)</f>
        <v>0</v>
      </c>
    </row>
    <row r="51" spans="1:10" x14ac:dyDescent="0.25">
      <c r="A51" s="18">
        <v>509.25</v>
      </c>
      <c r="B51" s="2" t="s">
        <v>49</v>
      </c>
      <c r="C51" s="2" t="s">
        <v>18</v>
      </c>
      <c r="D51" s="2"/>
      <c r="E51" s="58" t="s">
        <v>36</v>
      </c>
      <c r="F51" s="7">
        <f>D51</f>
        <v>0</v>
      </c>
    </row>
    <row r="52" spans="1:10" ht="15.75" thickBot="1" x14ac:dyDescent="0.3">
      <c r="A52" s="19">
        <v>509.26</v>
      </c>
      <c r="B52" s="9" t="s">
        <v>50</v>
      </c>
      <c r="C52" s="9" t="s">
        <v>18</v>
      </c>
      <c r="D52" s="9"/>
      <c r="E52" s="59" t="s">
        <v>36</v>
      </c>
      <c r="F52" s="11">
        <f>D52</f>
        <v>0</v>
      </c>
    </row>
    <row r="53" spans="1:10" ht="15.75" thickBot="1" x14ac:dyDescent="0.3">
      <c r="E53" s="12" t="s">
        <v>85</v>
      </c>
      <c r="F53" s="13">
        <f>SUM(F50:F52)</f>
        <v>0</v>
      </c>
    </row>
    <row r="58" spans="1:10" ht="19.5" thickBot="1" x14ac:dyDescent="0.35">
      <c r="A58" s="1" t="s">
        <v>89</v>
      </c>
      <c r="H58" s="65"/>
      <c r="I58" s="65"/>
      <c r="J58" s="65"/>
    </row>
    <row r="59" spans="1:10" ht="15.75" thickBot="1" x14ac:dyDescent="0.3">
      <c r="A59" s="12" t="s">
        <v>0</v>
      </c>
      <c r="B59" s="27" t="s">
        <v>1</v>
      </c>
      <c r="C59" s="27" t="s">
        <v>5</v>
      </c>
      <c r="D59" s="27" t="s">
        <v>53</v>
      </c>
      <c r="E59" s="27" t="s">
        <v>3</v>
      </c>
      <c r="F59" s="13" t="s">
        <v>52</v>
      </c>
      <c r="G59" s="67"/>
      <c r="H59" s="66"/>
      <c r="I59" s="68"/>
      <c r="J59" s="68"/>
    </row>
    <row r="60" spans="1:10" x14ac:dyDescent="0.25">
      <c r="A60" s="31">
        <v>601.01049999999998</v>
      </c>
      <c r="B60" s="25" t="s">
        <v>54</v>
      </c>
      <c r="C60" s="25" t="s">
        <v>25</v>
      </c>
      <c r="D60" s="63">
        <v>0.75</v>
      </c>
      <c r="E60" s="25"/>
      <c r="F60" s="26">
        <f>(E60/3)*(D60/9)</f>
        <v>0</v>
      </c>
      <c r="G60" s="67"/>
      <c r="H60" s="68"/>
      <c r="I60" s="68"/>
      <c r="J60" s="68"/>
    </row>
    <row r="61" spans="1:10" x14ac:dyDescent="0.25">
      <c r="A61" s="18">
        <v>601.01099999999997</v>
      </c>
      <c r="B61" s="2" t="s">
        <v>55</v>
      </c>
      <c r="C61" s="2" t="s">
        <v>25</v>
      </c>
      <c r="D61" s="62">
        <v>0.75</v>
      </c>
      <c r="E61" s="2"/>
      <c r="F61" s="7">
        <f t="shared" ref="F61:F93" si="4">(E61/3)*(D61/9)</f>
        <v>0</v>
      </c>
      <c r="G61" s="67"/>
      <c r="H61" s="68"/>
      <c r="I61" s="68"/>
      <c r="J61" s="68"/>
    </row>
    <row r="62" spans="1:10" x14ac:dyDescent="0.25">
      <c r="A62" s="18">
        <v>601.01149999999996</v>
      </c>
      <c r="B62" s="2" t="s">
        <v>56</v>
      </c>
      <c r="C62" s="2" t="s">
        <v>25</v>
      </c>
      <c r="D62" s="62">
        <v>0.7</v>
      </c>
      <c r="E62" s="2"/>
      <c r="F62" s="7">
        <f t="shared" si="4"/>
        <v>0</v>
      </c>
    </row>
    <row r="63" spans="1:10" x14ac:dyDescent="0.25">
      <c r="A63" s="18">
        <v>601.01199999999994</v>
      </c>
      <c r="B63" s="2" t="s">
        <v>57</v>
      </c>
      <c r="C63" s="2" t="s">
        <v>25</v>
      </c>
      <c r="D63" s="62">
        <v>0.7</v>
      </c>
      <c r="E63" s="2"/>
      <c r="F63" s="7">
        <f t="shared" si="4"/>
        <v>0</v>
      </c>
    </row>
    <row r="64" spans="1:10" x14ac:dyDescent="0.25">
      <c r="A64" s="18">
        <v>601.01499999999999</v>
      </c>
      <c r="B64" s="2" t="s">
        <v>114</v>
      </c>
      <c r="C64" s="2" t="s">
        <v>25</v>
      </c>
      <c r="D64" s="62">
        <v>0.75</v>
      </c>
      <c r="E64" s="2"/>
      <c r="F64" s="7">
        <f t="shared" si="4"/>
        <v>0</v>
      </c>
    </row>
    <row r="65" spans="1:10" x14ac:dyDescent="0.25">
      <c r="A65" s="18">
        <v>601.01549999999997</v>
      </c>
      <c r="B65" s="2" t="s">
        <v>115</v>
      </c>
      <c r="C65" s="2" t="s">
        <v>25</v>
      </c>
      <c r="D65" s="62">
        <v>0.7</v>
      </c>
      <c r="E65" s="2"/>
      <c r="F65" s="7">
        <f t="shared" si="4"/>
        <v>0</v>
      </c>
    </row>
    <row r="66" spans="1:10" x14ac:dyDescent="0.25">
      <c r="A66" s="21">
        <v>601.02049999999997</v>
      </c>
      <c r="B66" s="20" t="s">
        <v>58</v>
      </c>
      <c r="C66" s="2" t="s">
        <v>25</v>
      </c>
      <c r="D66" s="89">
        <v>1.375</v>
      </c>
      <c r="E66" s="20"/>
      <c r="F66" s="90">
        <f t="shared" si="4"/>
        <v>0</v>
      </c>
      <c r="G66" s="87"/>
      <c r="H66" s="87"/>
      <c r="J66" s="65"/>
    </row>
    <row r="67" spans="1:10" x14ac:dyDescent="0.25">
      <c r="A67" s="21">
        <v>601.03189999999995</v>
      </c>
      <c r="B67" s="20" t="s">
        <v>59</v>
      </c>
      <c r="C67" s="2" t="s">
        <v>25</v>
      </c>
      <c r="D67" s="62">
        <v>1.2150000000000001</v>
      </c>
      <c r="E67" s="2"/>
      <c r="F67" s="7">
        <f t="shared" si="4"/>
        <v>0</v>
      </c>
    </row>
    <row r="68" spans="1:10" x14ac:dyDescent="0.25">
      <c r="A68" s="21">
        <v>601.03219999999999</v>
      </c>
      <c r="B68" s="20" t="s">
        <v>60</v>
      </c>
      <c r="C68" s="2" t="s">
        <v>25</v>
      </c>
      <c r="D68" s="62">
        <v>1.361</v>
      </c>
      <c r="E68" s="2"/>
      <c r="F68" s="7">
        <f t="shared" si="4"/>
        <v>0</v>
      </c>
    </row>
    <row r="69" spans="1:10" x14ac:dyDescent="0.25">
      <c r="A69" s="21">
        <v>601.03309999999999</v>
      </c>
      <c r="B69" s="20" t="s">
        <v>61</v>
      </c>
      <c r="C69" s="2" t="s">
        <v>25</v>
      </c>
      <c r="D69" s="62">
        <v>1.7989999999999999</v>
      </c>
      <c r="E69" s="2"/>
      <c r="F69" s="7">
        <f t="shared" si="4"/>
        <v>0</v>
      </c>
    </row>
    <row r="70" spans="1:10" x14ac:dyDescent="0.25">
      <c r="A70" s="21">
        <v>601.03420000000006</v>
      </c>
      <c r="B70" s="20" t="s">
        <v>116</v>
      </c>
      <c r="C70" s="2" t="s">
        <v>25</v>
      </c>
      <c r="D70" s="89">
        <v>0.75</v>
      </c>
      <c r="E70" s="20"/>
      <c r="F70" s="90">
        <f t="shared" si="4"/>
        <v>0</v>
      </c>
      <c r="G70" s="87"/>
    </row>
    <row r="71" spans="1:10" x14ac:dyDescent="0.25">
      <c r="A71" s="21">
        <v>601.03440000000001</v>
      </c>
      <c r="B71" s="20" t="s">
        <v>117</v>
      </c>
      <c r="C71" s="2" t="s">
        <v>25</v>
      </c>
      <c r="D71" s="89">
        <v>1.792</v>
      </c>
      <c r="E71" s="20"/>
      <c r="F71" s="90">
        <f t="shared" si="4"/>
        <v>0</v>
      </c>
      <c r="G71" s="87"/>
      <c r="H71" s="87"/>
      <c r="I71" s="87"/>
      <c r="J71" s="87"/>
    </row>
    <row r="72" spans="1:10" x14ac:dyDescent="0.25">
      <c r="A72" s="21">
        <v>601.04049999999995</v>
      </c>
      <c r="B72" s="20" t="s">
        <v>62</v>
      </c>
      <c r="C72" s="2" t="s">
        <v>25</v>
      </c>
      <c r="D72" s="89">
        <v>1</v>
      </c>
      <c r="E72" s="20"/>
      <c r="F72" s="90">
        <f t="shared" si="4"/>
        <v>0</v>
      </c>
      <c r="G72" s="87"/>
    </row>
    <row r="73" spans="1:10" x14ac:dyDescent="0.25">
      <c r="A73" s="21">
        <v>601.04070000000002</v>
      </c>
      <c r="B73" s="2" t="s">
        <v>63</v>
      </c>
      <c r="C73" s="2" t="s">
        <v>25</v>
      </c>
      <c r="D73" s="89">
        <v>1</v>
      </c>
      <c r="E73" s="20"/>
      <c r="F73" s="90">
        <f t="shared" si="4"/>
        <v>0</v>
      </c>
      <c r="G73" s="87"/>
    </row>
    <row r="74" spans="1:10" x14ac:dyDescent="0.25">
      <c r="A74" s="21">
        <v>601.04089999999997</v>
      </c>
      <c r="B74" s="2" t="s">
        <v>64</v>
      </c>
      <c r="C74" s="2" t="s">
        <v>25</v>
      </c>
      <c r="D74" s="89">
        <v>1.5</v>
      </c>
      <c r="E74" s="20"/>
      <c r="F74" s="90">
        <f t="shared" si="4"/>
        <v>0</v>
      </c>
      <c r="G74" s="87"/>
    </row>
    <row r="75" spans="1:10" x14ac:dyDescent="0.25">
      <c r="A75" s="21">
        <v>601.04110000000003</v>
      </c>
      <c r="B75" s="2" t="s">
        <v>65</v>
      </c>
      <c r="C75" s="2" t="s">
        <v>25</v>
      </c>
      <c r="D75" s="89">
        <v>1.5</v>
      </c>
      <c r="E75" s="20"/>
      <c r="F75" s="90">
        <f t="shared" si="4"/>
        <v>0</v>
      </c>
      <c r="G75" s="87"/>
    </row>
    <row r="76" spans="1:10" x14ac:dyDescent="0.25">
      <c r="A76" s="21">
        <v>601.04129999999998</v>
      </c>
      <c r="B76" s="2" t="s">
        <v>66</v>
      </c>
      <c r="C76" s="2" t="s">
        <v>25</v>
      </c>
      <c r="D76" s="62">
        <v>1.472</v>
      </c>
      <c r="E76" s="2"/>
      <c r="F76" s="7">
        <f t="shared" si="4"/>
        <v>0</v>
      </c>
    </row>
    <row r="77" spans="1:10" x14ac:dyDescent="0.25">
      <c r="A77" s="21">
        <v>601.04150000000004</v>
      </c>
      <c r="B77" s="2" t="s">
        <v>67</v>
      </c>
      <c r="C77" s="2" t="s">
        <v>25</v>
      </c>
      <c r="D77" s="62">
        <v>1.472</v>
      </c>
      <c r="E77" s="2"/>
      <c r="F77" s="7">
        <f t="shared" si="4"/>
        <v>0</v>
      </c>
    </row>
    <row r="78" spans="1:10" x14ac:dyDescent="0.25">
      <c r="A78" s="21">
        <v>601.04169999999999</v>
      </c>
      <c r="B78" s="2" t="s">
        <v>68</v>
      </c>
      <c r="C78" s="2" t="s">
        <v>25</v>
      </c>
      <c r="D78" s="89">
        <v>1.5</v>
      </c>
      <c r="E78" s="20"/>
      <c r="F78" s="90">
        <f t="shared" si="4"/>
        <v>0</v>
      </c>
      <c r="G78" s="87"/>
    </row>
    <row r="79" spans="1:10" x14ac:dyDescent="0.25">
      <c r="A79" s="21">
        <v>601.04190000000006</v>
      </c>
      <c r="B79" s="2" t="s">
        <v>69</v>
      </c>
      <c r="C79" s="2" t="s">
        <v>25</v>
      </c>
      <c r="D79" s="89">
        <v>1.5</v>
      </c>
      <c r="E79" s="20"/>
      <c r="F79" s="90">
        <f t="shared" si="4"/>
        <v>0</v>
      </c>
      <c r="G79" s="87"/>
    </row>
    <row r="80" spans="1:10" x14ac:dyDescent="0.25">
      <c r="A80" s="21">
        <v>601.04520000000002</v>
      </c>
      <c r="B80" s="2" t="s">
        <v>118</v>
      </c>
      <c r="C80" s="2" t="s">
        <v>25</v>
      </c>
      <c r="D80" s="89">
        <v>1.5</v>
      </c>
      <c r="E80" s="20"/>
      <c r="F80" s="90">
        <f t="shared" si="4"/>
        <v>0</v>
      </c>
      <c r="G80" s="87"/>
    </row>
    <row r="81" spans="1:10" x14ac:dyDescent="0.25">
      <c r="A81" s="21">
        <v>601.04539999999997</v>
      </c>
      <c r="B81" s="2" t="s">
        <v>119</v>
      </c>
      <c r="C81" s="2" t="s">
        <v>25</v>
      </c>
      <c r="D81" s="62">
        <v>1.472</v>
      </c>
      <c r="E81" s="2"/>
      <c r="F81" s="7">
        <f t="shared" si="4"/>
        <v>0</v>
      </c>
    </row>
    <row r="82" spans="1:10" x14ac:dyDescent="0.25">
      <c r="A82" s="21">
        <v>601.04560000000004</v>
      </c>
      <c r="B82" s="2" t="s">
        <v>120</v>
      </c>
      <c r="C82" s="2" t="s">
        <v>25</v>
      </c>
      <c r="D82" s="89">
        <v>1.5</v>
      </c>
      <c r="E82" s="20"/>
      <c r="F82" s="90">
        <f t="shared" si="4"/>
        <v>0</v>
      </c>
      <c r="G82" s="87"/>
    </row>
    <row r="83" spans="1:10" x14ac:dyDescent="0.25">
      <c r="A83" s="21">
        <v>601.05010000000004</v>
      </c>
      <c r="B83" s="2" t="s">
        <v>121</v>
      </c>
      <c r="C83" s="2" t="s">
        <v>25</v>
      </c>
      <c r="D83" s="62">
        <v>1.736</v>
      </c>
      <c r="E83" s="2"/>
      <c r="F83" s="7">
        <f t="shared" si="4"/>
        <v>0</v>
      </c>
    </row>
    <row r="84" spans="1:10" x14ac:dyDescent="0.25">
      <c r="A84" s="21">
        <v>601.05011000000002</v>
      </c>
      <c r="B84" s="2" t="s">
        <v>122</v>
      </c>
      <c r="C84" s="2" t="s">
        <v>25</v>
      </c>
      <c r="D84" s="62">
        <v>1.792</v>
      </c>
      <c r="E84" s="2"/>
      <c r="F84" s="7">
        <f t="shared" si="4"/>
        <v>0</v>
      </c>
    </row>
    <row r="85" spans="1:10" x14ac:dyDescent="0.25">
      <c r="A85" s="21">
        <v>601.05510000000004</v>
      </c>
      <c r="B85" s="2" t="s">
        <v>70</v>
      </c>
      <c r="C85" s="2" t="s">
        <v>25</v>
      </c>
      <c r="D85" s="62">
        <v>1.736</v>
      </c>
      <c r="E85" s="2"/>
      <c r="F85" s="7">
        <f t="shared" si="4"/>
        <v>0</v>
      </c>
    </row>
    <row r="86" spans="1:10" x14ac:dyDescent="0.25">
      <c r="A86" s="21">
        <v>601.05529999999999</v>
      </c>
      <c r="B86" s="2" t="s">
        <v>71</v>
      </c>
      <c r="C86" s="2" t="s">
        <v>25</v>
      </c>
      <c r="D86" s="62">
        <v>1.736</v>
      </c>
      <c r="E86" s="2"/>
      <c r="F86" s="7">
        <f t="shared" si="4"/>
        <v>0</v>
      </c>
    </row>
    <row r="87" spans="1:10" x14ac:dyDescent="0.25">
      <c r="A87" s="21">
        <v>601.05550000000005</v>
      </c>
      <c r="B87" s="2" t="s">
        <v>72</v>
      </c>
      <c r="C87" s="2" t="s">
        <v>25</v>
      </c>
      <c r="D87" s="62">
        <v>1.792</v>
      </c>
      <c r="E87" s="2"/>
      <c r="F87" s="7">
        <f t="shared" si="4"/>
        <v>0</v>
      </c>
    </row>
    <row r="88" spans="1:10" x14ac:dyDescent="0.25">
      <c r="A88" s="21">
        <v>601.0557</v>
      </c>
      <c r="B88" s="2" t="s">
        <v>73</v>
      </c>
      <c r="C88" s="2" t="s">
        <v>25</v>
      </c>
      <c r="D88" s="62">
        <v>1.792</v>
      </c>
      <c r="E88" s="2"/>
      <c r="F88" s="7">
        <f t="shared" si="4"/>
        <v>0</v>
      </c>
    </row>
    <row r="89" spans="1:10" x14ac:dyDescent="0.25">
      <c r="A89" s="21">
        <v>601.05740000000003</v>
      </c>
      <c r="B89" s="2" t="s">
        <v>74</v>
      </c>
      <c r="C89" s="2" t="s">
        <v>25</v>
      </c>
      <c r="D89" s="89">
        <v>1.4510000000000001</v>
      </c>
      <c r="E89" s="20"/>
      <c r="F89" s="90">
        <f t="shared" si="4"/>
        <v>0</v>
      </c>
      <c r="G89" s="87"/>
      <c r="H89" s="87"/>
      <c r="I89" s="87"/>
      <c r="J89" s="87"/>
    </row>
    <row r="90" spans="1:10" x14ac:dyDescent="0.25">
      <c r="A90" s="21">
        <v>601.05759999999998</v>
      </c>
      <c r="B90" s="2" t="s">
        <v>75</v>
      </c>
      <c r="C90" s="2" t="s">
        <v>25</v>
      </c>
      <c r="D90" s="89">
        <v>1.4510000000000001</v>
      </c>
      <c r="E90" s="20"/>
      <c r="F90" s="90">
        <f t="shared" si="4"/>
        <v>0</v>
      </c>
      <c r="G90" s="87"/>
      <c r="H90" s="87"/>
      <c r="I90" s="87"/>
      <c r="J90" s="87"/>
    </row>
    <row r="91" spans="1:10" x14ac:dyDescent="0.25">
      <c r="A91" s="21">
        <v>601.05799999999999</v>
      </c>
      <c r="B91" s="2" t="s">
        <v>76</v>
      </c>
      <c r="C91" s="2" t="s">
        <v>25</v>
      </c>
      <c r="D91" s="62">
        <v>2.1800000000000002</v>
      </c>
      <c r="E91" s="2"/>
      <c r="F91" s="7">
        <f t="shared" si="4"/>
        <v>0</v>
      </c>
    </row>
    <row r="92" spans="1:10" x14ac:dyDescent="0.25">
      <c r="A92" s="21">
        <v>601.05820000000006</v>
      </c>
      <c r="B92" s="2" t="s">
        <v>77</v>
      </c>
      <c r="C92" s="2" t="s">
        <v>25</v>
      </c>
      <c r="D92" s="62">
        <v>2.1800000000000002</v>
      </c>
      <c r="E92" s="2">
        <v>119</v>
      </c>
      <c r="F92" s="7">
        <f t="shared" si="4"/>
        <v>9.6081481481481479</v>
      </c>
    </row>
    <row r="93" spans="1:10" ht="15.75" thickBot="1" x14ac:dyDescent="0.3">
      <c r="A93" s="23">
        <v>601.05999999999995</v>
      </c>
      <c r="B93" s="9" t="s">
        <v>123</v>
      </c>
      <c r="C93" s="9" t="s">
        <v>25</v>
      </c>
      <c r="D93" s="64">
        <v>0.5</v>
      </c>
      <c r="E93" s="10"/>
      <c r="F93" s="11">
        <f t="shared" si="4"/>
        <v>0</v>
      </c>
    </row>
    <row r="94" spans="1:10" ht="15.75" thickBot="1" x14ac:dyDescent="0.3">
      <c r="E94" s="12" t="s">
        <v>85</v>
      </c>
      <c r="F94" s="32">
        <f>SUM(F60:F93)</f>
        <v>9.6081481481481479</v>
      </c>
    </row>
    <row r="95" spans="1:10" x14ac:dyDescent="0.25">
      <c r="A95" t="s">
        <v>88</v>
      </c>
    </row>
    <row r="100" spans="1:6" ht="19.5" thickBot="1" x14ac:dyDescent="0.35">
      <c r="A100" s="1" t="s">
        <v>124</v>
      </c>
      <c r="B100" s="1"/>
      <c r="C100" s="1"/>
    </row>
    <row r="101" spans="1:6" ht="15.75" thickBot="1" x14ac:dyDescent="0.3">
      <c r="A101" s="40" t="s">
        <v>0</v>
      </c>
      <c r="B101" s="41" t="s">
        <v>4</v>
      </c>
      <c r="C101" s="41" t="s">
        <v>5</v>
      </c>
      <c r="D101" s="41" t="s">
        <v>6</v>
      </c>
      <c r="E101" s="41" t="s">
        <v>7</v>
      </c>
      <c r="F101" s="42" t="s">
        <v>2</v>
      </c>
    </row>
    <row r="102" spans="1:6" x14ac:dyDescent="0.25">
      <c r="A102" s="31">
        <v>602.04049999999995</v>
      </c>
      <c r="B102" s="37" t="s">
        <v>78</v>
      </c>
      <c r="C102" s="37" t="s">
        <v>10</v>
      </c>
      <c r="D102" s="38"/>
      <c r="E102" s="38">
        <v>4</v>
      </c>
      <c r="F102" s="39">
        <f>(D102/9)*(E102/36)</f>
        <v>0</v>
      </c>
    </row>
    <row r="103" spans="1:6" x14ac:dyDescent="0.25">
      <c r="A103" s="18">
        <v>602.04100000000005</v>
      </c>
      <c r="B103" s="14" t="s">
        <v>79</v>
      </c>
      <c r="C103" s="14" t="s">
        <v>10</v>
      </c>
      <c r="D103" s="33"/>
      <c r="E103" s="33">
        <v>5</v>
      </c>
      <c r="F103" s="34">
        <f t="shared" ref="F103:F108" si="5">(D103/9)*(E103/36)</f>
        <v>0</v>
      </c>
    </row>
    <row r="104" spans="1:6" x14ac:dyDescent="0.25">
      <c r="A104" s="18">
        <v>602.04150000000004</v>
      </c>
      <c r="B104" s="14" t="s">
        <v>80</v>
      </c>
      <c r="C104" s="14" t="s">
        <v>10</v>
      </c>
      <c r="D104" s="33"/>
      <c r="E104" s="33">
        <v>6</v>
      </c>
      <c r="F104" s="34">
        <f t="shared" si="5"/>
        <v>0</v>
      </c>
    </row>
    <row r="105" spans="1:6" x14ac:dyDescent="0.25">
      <c r="A105" s="18">
        <v>602.04200000000003</v>
      </c>
      <c r="B105" s="14" t="s">
        <v>81</v>
      </c>
      <c r="C105" s="14" t="s">
        <v>10</v>
      </c>
      <c r="D105" s="33"/>
      <c r="E105" s="33">
        <v>7</v>
      </c>
      <c r="F105" s="34">
        <f t="shared" si="5"/>
        <v>0</v>
      </c>
    </row>
    <row r="106" spans="1:6" x14ac:dyDescent="0.25">
      <c r="A106" s="18">
        <v>602.1</v>
      </c>
      <c r="B106" s="14" t="s">
        <v>43</v>
      </c>
      <c r="C106" s="14" t="s">
        <v>10</v>
      </c>
      <c r="D106" s="33"/>
      <c r="E106" s="33"/>
      <c r="F106" s="34">
        <f t="shared" si="5"/>
        <v>0</v>
      </c>
    </row>
    <row r="107" spans="1:6" x14ac:dyDescent="0.25">
      <c r="A107" s="18">
        <v>602.15</v>
      </c>
      <c r="B107" s="14" t="s">
        <v>44</v>
      </c>
      <c r="C107" s="14" t="s">
        <v>10</v>
      </c>
      <c r="D107" s="33"/>
      <c r="E107" s="33"/>
      <c r="F107" s="34">
        <f t="shared" si="5"/>
        <v>0</v>
      </c>
    </row>
    <row r="108" spans="1:6" ht="15.75" thickBot="1" x14ac:dyDescent="0.3">
      <c r="A108" s="19">
        <v>602.24</v>
      </c>
      <c r="B108" s="35" t="s">
        <v>45</v>
      </c>
      <c r="C108" s="35" t="s">
        <v>10</v>
      </c>
      <c r="D108" s="36"/>
      <c r="E108" s="43"/>
      <c r="F108" s="44">
        <f t="shared" si="5"/>
        <v>0</v>
      </c>
    </row>
    <row r="109" spans="1:6" ht="15.75" thickBot="1" x14ac:dyDescent="0.3">
      <c r="E109" s="12" t="s">
        <v>85</v>
      </c>
      <c r="F109" s="45">
        <f>SUM(F102:F108)</f>
        <v>0</v>
      </c>
    </row>
    <row r="111" spans="1:6" x14ac:dyDescent="0.25">
      <c r="D111" s="65"/>
    </row>
    <row r="112" spans="1:6" x14ac:dyDescent="0.25">
      <c r="B112" s="65"/>
    </row>
    <row r="114" spans="1:10" ht="19.5" thickBot="1" x14ac:dyDescent="0.35">
      <c r="A114" s="1" t="s">
        <v>133</v>
      </c>
    </row>
    <row r="115" spans="1:10" ht="15.75" thickBot="1" x14ac:dyDescent="0.3">
      <c r="A115" s="12" t="s">
        <v>0</v>
      </c>
      <c r="B115" s="27" t="s">
        <v>4</v>
      </c>
      <c r="C115" s="27" t="s">
        <v>5</v>
      </c>
      <c r="D115" s="27" t="s">
        <v>26</v>
      </c>
      <c r="E115" s="27" t="s">
        <v>27</v>
      </c>
      <c r="F115" s="27" t="s">
        <v>28</v>
      </c>
      <c r="G115" s="27" t="s">
        <v>6</v>
      </c>
      <c r="H115" s="13" t="s">
        <v>2</v>
      </c>
    </row>
    <row r="116" spans="1:10" ht="15.75" thickBot="1" x14ac:dyDescent="0.3">
      <c r="A116" s="12" t="s">
        <v>144</v>
      </c>
      <c r="B116" s="27" t="s">
        <v>145</v>
      </c>
      <c r="C116" s="27" t="s">
        <v>25</v>
      </c>
      <c r="D116" s="99"/>
      <c r="E116" s="99"/>
      <c r="F116" s="99"/>
      <c r="G116" s="92"/>
      <c r="H116" s="93">
        <f>((((24+(2*E116))/2)*D116)/1296)*(G116/3)</f>
        <v>0</v>
      </c>
      <c r="I116" s="87"/>
      <c r="J116" s="87"/>
    </row>
    <row r="117" spans="1:10" ht="15.75" thickBot="1" x14ac:dyDescent="0.3">
      <c r="A117" s="22"/>
      <c r="B117" s="22"/>
      <c r="C117" s="71"/>
      <c r="D117" s="73"/>
      <c r="E117" s="73"/>
      <c r="F117" s="84"/>
      <c r="G117" s="86" t="s">
        <v>85</v>
      </c>
      <c r="H117" s="100">
        <f>SUM(H116)</f>
        <v>0</v>
      </c>
    </row>
    <row r="118" spans="1:10" x14ac:dyDescent="0.25">
      <c r="A118" s="22"/>
      <c r="B118" s="22"/>
      <c r="C118" s="22"/>
      <c r="D118" s="68"/>
      <c r="E118" s="68"/>
      <c r="F118" s="68"/>
      <c r="G118" s="72"/>
      <c r="H118" s="85"/>
    </row>
    <row r="119" spans="1:10" x14ac:dyDescent="0.25">
      <c r="A119" t="s">
        <v>125</v>
      </c>
      <c r="B119" s="22"/>
      <c r="C119" s="22"/>
      <c r="D119" s="68"/>
      <c r="E119" s="68"/>
      <c r="F119" s="68"/>
      <c r="G119" s="68"/>
      <c r="H119" s="83"/>
    </row>
    <row r="120" spans="1:10" x14ac:dyDescent="0.25">
      <c r="A120" s="22"/>
      <c r="B120" s="22"/>
      <c r="C120" s="22"/>
      <c r="D120" s="68"/>
      <c r="E120" s="68"/>
      <c r="F120" s="68"/>
      <c r="G120" s="68"/>
      <c r="H120" s="83"/>
    </row>
    <row r="121" spans="1:10" ht="15.75" thickBot="1" x14ac:dyDescent="0.3">
      <c r="A121" s="75"/>
      <c r="B121" s="75"/>
      <c r="C121" s="75"/>
      <c r="D121" s="75"/>
      <c r="E121" s="75"/>
      <c r="F121" s="75"/>
      <c r="G121" s="75"/>
      <c r="H121" s="75"/>
    </row>
    <row r="122" spans="1:10" ht="19.5" thickBot="1" x14ac:dyDescent="0.35">
      <c r="A122" s="74" t="s">
        <v>134</v>
      </c>
      <c r="B122" s="27"/>
      <c r="C122" s="27" t="s">
        <v>5</v>
      </c>
      <c r="D122" s="27" t="s">
        <v>131</v>
      </c>
      <c r="E122" s="27" t="s">
        <v>3</v>
      </c>
      <c r="F122" s="27" t="s">
        <v>2</v>
      </c>
      <c r="G122" s="76"/>
      <c r="H122" s="76"/>
      <c r="J122" s="82"/>
    </row>
    <row r="123" spans="1:10" x14ac:dyDescent="0.25">
      <c r="A123" s="37" t="s">
        <v>135</v>
      </c>
      <c r="B123" s="25" t="s">
        <v>129</v>
      </c>
      <c r="C123" s="25" t="s">
        <v>25</v>
      </c>
      <c r="D123" s="30">
        <v>2.0350000000000001</v>
      </c>
      <c r="E123" s="30"/>
      <c r="F123" s="30">
        <f>(D123/3)*(E123/9)</f>
        <v>0</v>
      </c>
      <c r="G123" s="77"/>
      <c r="H123" s="77"/>
    </row>
    <row r="124" spans="1:10" x14ac:dyDescent="0.25">
      <c r="A124" s="96" t="s">
        <v>135</v>
      </c>
      <c r="B124" s="2" t="s">
        <v>130</v>
      </c>
      <c r="C124" s="2" t="s">
        <v>25</v>
      </c>
      <c r="D124" s="20">
        <v>4.3470000000000004</v>
      </c>
      <c r="E124" s="20"/>
      <c r="F124" s="30">
        <f t="shared" ref="F124:F128" si="6">(D124/3)*(E124/9)</f>
        <v>0</v>
      </c>
      <c r="G124" s="78"/>
      <c r="H124" s="78"/>
    </row>
    <row r="125" spans="1:10" x14ac:dyDescent="0.25">
      <c r="A125" s="14">
        <v>603.02049999999997</v>
      </c>
      <c r="B125" s="2" t="s">
        <v>138</v>
      </c>
      <c r="C125" s="2" t="s">
        <v>25</v>
      </c>
      <c r="D125" s="20">
        <v>2.7360000000000002</v>
      </c>
      <c r="E125" s="20"/>
      <c r="F125" s="30">
        <f t="shared" si="6"/>
        <v>0</v>
      </c>
      <c r="G125" s="78"/>
      <c r="H125" s="78"/>
    </row>
    <row r="126" spans="1:10" x14ac:dyDescent="0.25">
      <c r="A126" s="14" t="s">
        <v>139</v>
      </c>
      <c r="B126" s="2" t="s">
        <v>137</v>
      </c>
      <c r="C126" s="10" t="s">
        <v>25</v>
      </c>
      <c r="D126" s="97">
        <v>3.7360000000000002</v>
      </c>
      <c r="E126" s="97"/>
      <c r="F126" s="30">
        <f t="shared" si="6"/>
        <v>0</v>
      </c>
      <c r="G126" s="79"/>
      <c r="H126" s="79"/>
    </row>
    <row r="127" spans="1:10" x14ac:dyDescent="0.25">
      <c r="A127" s="96" t="s">
        <v>140</v>
      </c>
      <c r="B127" s="2" t="s">
        <v>142</v>
      </c>
      <c r="C127" s="10" t="s">
        <v>25</v>
      </c>
      <c r="D127" s="97"/>
      <c r="E127" s="97"/>
      <c r="F127" s="30">
        <f t="shared" si="6"/>
        <v>0</v>
      </c>
      <c r="G127" s="79"/>
      <c r="H127" s="79"/>
    </row>
    <row r="128" spans="1:10" ht="15.75" thickBot="1" x14ac:dyDescent="0.3">
      <c r="A128" s="35" t="s">
        <v>141</v>
      </c>
      <c r="B128" s="9" t="s">
        <v>143</v>
      </c>
      <c r="C128" s="9" t="s">
        <v>25</v>
      </c>
      <c r="D128" s="98"/>
      <c r="E128" s="98"/>
      <c r="F128" s="30">
        <f t="shared" si="6"/>
        <v>0</v>
      </c>
      <c r="G128" s="79"/>
      <c r="H128" s="79"/>
    </row>
    <row r="129" spans="1:10" ht="15.75" thickBot="1" x14ac:dyDescent="0.3">
      <c r="E129" s="69" t="s">
        <v>85</v>
      </c>
      <c r="F129" s="70">
        <f>SUM(F123:F128)</f>
        <v>0</v>
      </c>
      <c r="G129" s="80"/>
      <c r="H129" s="81"/>
    </row>
    <row r="131" spans="1:10" x14ac:dyDescent="0.25">
      <c r="A131" t="s">
        <v>132</v>
      </c>
    </row>
    <row r="132" spans="1:10" x14ac:dyDescent="0.25">
      <c r="A132" t="s">
        <v>148</v>
      </c>
    </row>
    <row r="133" spans="1:10" x14ac:dyDescent="0.25">
      <c r="A133" t="s">
        <v>136</v>
      </c>
    </row>
    <row r="135" spans="1:10" ht="19.5" thickBot="1" x14ac:dyDescent="0.35">
      <c r="A135" s="1" t="s">
        <v>126</v>
      </c>
    </row>
    <row r="136" spans="1:10" ht="15.75" thickBot="1" x14ac:dyDescent="0.3">
      <c r="A136" s="12" t="s">
        <v>0</v>
      </c>
      <c r="B136" s="27" t="s">
        <v>4</v>
      </c>
      <c r="C136" s="27" t="s">
        <v>5</v>
      </c>
      <c r="D136" s="27" t="s">
        <v>6</v>
      </c>
      <c r="E136" s="27" t="s">
        <v>7</v>
      </c>
      <c r="F136" s="13" t="s">
        <v>2</v>
      </c>
    </row>
    <row r="137" spans="1:10" x14ac:dyDescent="0.25">
      <c r="A137" s="49">
        <v>620.01</v>
      </c>
      <c r="B137" s="25" t="s">
        <v>8</v>
      </c>
      <c r="C137" s="25" t="s">
        <v>10</v>
      </c>
      <c r="D137" s="25"/>
      <c r="E137" s="25"/>
      <c r="F137" s="95">
        <f>(D137/9)*(E137/36)</f>
        <v>0</v>
      </c>
      <c r="G137" s="87"/>
      <c r="H137" s="87"/>
      <c r="I137" s="87"/>
      <c r="J137" s="87"/>
    </row>
    <row r="138" spans="1:10" x14ac:dyDescent="0.25">
      <c r="A138" s="47">
        <v>620.02</v>
      </c>
      <c r="B138" s="2" t="s">
        <v>127</v>
      </c>
      <c r="C138" s="2" t="s">
        <v>10</v>
      </c>
      <c r="D138" s="2"/>
      <c r="E138" s="2"/>
      <c r="F138" s="95">
        <f t="shared" ref="F138:F139" si="7">(D138/9)*(E138/36)</f>
        <v>0</v>
      </c>
      <c r="G138" s="87"/>
      <c r="H138" s="87"/>
      <c r="I138" s="87"/>
      <c r="J138" s="87"/>
    </row>
    <row r="139" spans="1:10" ht="15.75" thickBot="1" x14ac:dyDescent="0.3">
      <c r="A139" s="48">
        <v>620.03</v>
      </c>
      <c r="B139" s="9" t="s">
        <v>9</v>
      </c>
      <c r="C139" s="9" t="s">
        <v>10</v>
      </c>
      <c r="D139" s="9"/>
      <c r="E139" s="10"/>
      <c r="F139" s="95">
        <f t="shared" si="7"/>
        <v>0</v>
      </c>
      <c r="G139" s="87"/>
      <c r="H139" s="87"/>
      <c r="I139" s="87"/>
      <c r="J139" s="87"/>
    </row>
    <row r="140" spans="1:10" ht="15.75" thickBot="1" x14ac:dyDescent="0.3">
      <c r="E140" s="12" t="s">
        <v>85</v>
      </c>
      <c r="F140" s="13">
        <f>SUM(F137:F139)</f>
        <v>0</v>
      </c>
    </row>
    <row r="145" spans="1:10" ht="19.5" thickBot="1" x14ac:dyDescent="0.35">
      <c r="A145" s="1" t="s">
        <v>91</v>
      </c>
    </row>
    <row r="146" spans="1:10" ht="15.75" thickBot="1" x14ac:dyDescent="0.3">
      <c r="A146" s="12" t="s">
        <v>0</v>
      </c>
      <c r="B146" s="27" t="s">
        <v>4</v>
      </c>
      <c r="C146" s="27" t="s">
        <v>5</v>
      </c>
      <c r="D146" s="27" t="s">
        <v>21</v>
      </c>
      <c r="E146" s="27" t="s">
        <v>22</v>
      </c>
      <c r="F146" s="27" t="s">
        <v>6</v>
      </c>
      <c r="G146" s="13" t="s">
        <v>2</v>
      </c>
    </row>
    <row r="147" spans="1:10" ht="15.75" thickBot="1" x14ac:dyDescent="0.3">
      <c r="A147" s="50">
        <v>621.01</v>
      </c>
      <c r="B147" s="46" t="s">
        <v>19</v>
      </c>
      <c r="C147" s="46" t="s">
        <v>20</v>
      </c>
      <c r="D147" s="91"/>
      <c r="E147" s="91"/>
      <c r="F147" s="92"/>
      <c r="G147" s="93">
        <f>(((((D147/2)^2)*3.14)*E147)/46656)*F147</f>
        <v>0</v>
      </c>
      <c r="H147" s="87"/>
      <c r="I147" s="87"/>
      <c r="J147" s="87"/>
    </row>
    <row r="148" spans="1:10" ht="15.75" thickBot="1" x14ac:dyDescent="0.3">
      <c r="D148" s="87"/>
      <c r="E148" s="87"/>
      <c r="F148" s="94" t="s">
        <v>85</v>
      </c>
      <c r="G148" s="32">
        <f>SUM(G147)</f>
        <v>0</v>
      </c>
      <c r="H148" s="87"/>
      <c r="I148" s="87"/>
      <c r="J148" s="87"/>
    </row>
    <row r="153" spans="1:10" ht="19.5" thickBot="1" x14ac:dyDescent="0.35">
      <c r="A153" s="1" t="s">
        <v>92</v>
      </c>
    </row>
    <row r="154" spans="1:10" x14ac:dyDescent="0.25">
      <c r="A154" s="3" t="s">
        <v>0</v>
      </c>
      <c r="B154" s="4" t="s">
        <v>4</v>
      </c>
      <c r="C154" s="4" t="s">
        <v>5</v>
      </c>
      <c r="D154" s="5" t="s">
        <v>6</v>
      </c>
    </row>
    <row r="155" spans="1:10" ht="15.75" thickBot="1" x14ac:dyDescent="0.3">
      <c r="A155" s="19">
        <v>636.01</v>
      </c>
      <c r="B155" s="9" t="s">
        <v>17</v>
      </c>
      <c r="C155" s="9" t="s">
        <v>18</v>
      </c>
      <c r="D155" s="11"/>
      <c r="E155" s="87"/>
      <c r="F155" s="87"/>
      <c r="G155" s="87"/>
      <c r="H155" s="87"/>
      <c r="I155" s="87"/>
    </row>
    <row r="156" spans="1:10" ht="15.75" thickBot="1" x14ac:dyDescent="0.3">
      <c r="D156" s="12" t="s">
        <v>85</v>
      </c>
      <c r="E156" s="13">
        <f>D155</f>
        <v>0</v>
      </c>
    </row>
    <row r="161" spans="1:5" ht="19.5" thickBot="1" x14ac:dyDescent="0.35">
      <c r="A161" s="1" t="s">
        <v>93</v>
      </c>
    </row>
    <row r="162" spans="1:5" x14ac:dyDescent="0.25">
      <c r="A162" s="3" t="s">
        <v>0</v>
      </c>
      <c r="B162" s="4" t="s">
        <v>4</v>
      </c>
      <c r="C162" s="4" t="s">
        <v>5</v>
      </c>
      <c r="D162" s="5" t="s">
        <v>2</v>
      </c>
      <c r="E162" s="88"/>
    </row>
    <row r="163" spans="1:5" ht="15.75" thickBot="1" x14ac:dyDescent="0.3">
      <c r="A163" s="19" t="s">
        <v>147</v>
      </c>
      <c r="B163" s="9" t="s">
        <v>146</v>
      </c>
      <c r="C163" s="9" t="s">
        <v>46</v>
      </c>
      <c r="D163" s="11"/>
      <c r="E163" s="22"/>
    </row>
    <row r="164" spans="1:5" ht="15.75" thickBot="1" x14ac:dyDescent="0.3">
      <c r="A164" t="s">
        <v>47</v>
      </c>
      <c r="D164" s="12" t="s">
        <v>94</v>
      </c>
      <c r="E164" s="13">
        <f>SUM(D163)</f>
        <v>0</v>
      </c>
    </row>
    <row r="168" spans="1:5" x14ac:dyDescent="0.25">
      <c r="A168" t="s">
        <v>128</v>
      </c>
      <c r="E168" s="61">
        <v>41685</v>
      </c>
    </row>
    <row r="173" spans="1:5" ht="18.75" x14ac:dyDescent="0.3">
      <c r="A173" s="1"/>
    </row>
    <row r="174" spans="1:5" ht="18.75" x14ac:dyDescent="0.3">
      <c r="A174" s="1"/>
      <c r="C174" s="87"/>
      <c r="D174" s="87"/>
    </row>
    <row r="175" spans="1:5" ht="18.75" x14ac:dyDescent="0.3">
      <c r="A175" s="1"/>
      <c r="C175" s="87"/>
      <c r="D175" s="87"/>
    </row>
    <row r="176" spans="1:5" ht="18.75" x14ac:dyDescent="0.3">
      <c r="A176" s="1"/>
    </row>
    <row r="177" spans="1:1" ht="18.75" x14ac:dyDescent="0.3">
      <c r="A177" s="1"/>
    </row>
    <row r="178" spans="1:1" ht="18.75" x14ac:dyDescent="0.3">
      <c r="A178" s="1"/>
    </row>
    <row r="179" spans="1:1" ht="18.75" x14ac:dyDescent="0.3">
      <c r="A179" s="1"/>
    </row>
    <row r="180" spans="1:1" ht="18.75" x14ac:dyDescent="0.3">
      <c r="A180" s="1"/>
    </row>
    <row r="181" spans="1:1" ht="18.75" x14ac:dyDescent="0.3">
      <c r="A181" s="1"/>
    </row>
    <row r="182" spans="1:1" ht="18.75" x14ac:dyDescent="0.3">
      <c r="A182" s="1"/>
    </row>
    <row r="183" spans="1:1" ht="18.75" x14ac:dyDescent="0.3">
      <c r="A18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6" sqref="D16"/>
    </sheetView>
  </sheetViews>
  <sheetFormatPr defaultRowHeight="15" x14ac:dyDescent="0.25"/>
  <sheetData>
    <row r="1" spans="1:1" x14ac:dyDescent="0.25">
      <c r="A1" t="s">
        <v>104</v>
      </c>
    </row>
    <row r="3" spans="1:1" x14ac:dyDescent="0.25">
      <c r="A3" t="s">
        <v>101</v>
      </c>
    </row>
    <row r="4" spans="1:1" x14ac:dyDescent="0.25">
      <c r="A4" t="s">
        <v>105</v>
      </c>
    </row>
    <row r="5" spans="1:1" x14ac:dyDescent="0.25">
      <c r="A5" t="s">
        <v>102</v>
      </c>
    </row>
    <row r="6" spans="1:1" x14ac:dyDescent="0.25">
      <c r="A6" t="s">
        <v>109</v>
      </c>
    </row>
    <row r="7" spans="1:1" x14ac:dyDescent="0.25">
      <c r="A7" t="s">
        <v>103</v>
      </c>
    </row>
    <row r="8" spans="1:1" x14ac:dyDescent="0.25">
      <c r="A8" t="s">
        <v>110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User Guide</vt:lpstr>
    </vt:vector>
  </TitlesOfParts>
  <Company>Wisconsin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dotj9k</dc:creator>
  <cp:lastModifiedBy>Joshua P Lee</cp:lastModifiedBy>
  <dcterms:created xsi:type="dcterms:W3CDTF">2014-01-15T17:06:39Z</dcterms:created>
  <dcterms:modified xsi:type="dcterms:W3CDTF">2016-07-14T14:01:30Z</dcterms:modified>
</cp:coreProperties>
</file>